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 codeName="{E757BCB4-07E6-AE0B-56E0-F0EEF7A6E26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DOSSIER PREPARATOIRE ECCV2\DOC TRAVAIL 2024\"/>
    </mc:Choice>
  </mc:AlternateContent>
  <xr:revisionPtr revIDLastSave="0" documentId="13_ncr:1_{1E065B98-52BE-4508-84DA-239C9E8D7CE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3" sheetId="1" r:id="rId1"/>
  </sheets>
  <definedNames>
    <definedName name="reintegrations">#REF!</definedName>
    <definedName name="_xlnm.Print_Area" localSheetId="0">'2023'!$A$1:$I$26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E21" i="1" s="1"/>
  <c r="F21" i="1" l="1"/>
  <c r="F22" i="1" s="1"/>
  <c r="I11" i="1"/>
  <c r="G21" i="1"/>
  <c r="G22" i="1" s="1"/>
  <c r="E22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<sst xmlns="http://schemas.openxmlformats.org/spreadsheetml/2006/main" count="24" uniqueCount="24">
  <si>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</si>
  <si>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</si>
  <si>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</si>
  <si>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</si>
  <si>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</si>
  <si>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</si>
  <si>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</si>
  <si>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</si>
  <si>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</si>
  <si>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</si>
  <si>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</si>
  <si>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</si>
  <si>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</si>
  <si>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</si>
  <si>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</si>
  <si>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</si>
  <si>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</si>
  <si>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</si>
  <si>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</si>
  <si>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</si>
  <si>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Bénéfice ou déficit 2023</t>
  </si>
  <si>
    <t>Nbre de mois de l'exercice (permet de recalculer le plafond de sécurité sociale si exercice inférieur à 12 mois)</t>
  </si>
  <si>
    <t>Loi Madelin - Cotisations de l'exploitant - GRILLE DE CALCUL EXERCICE 2024</t>
  </si>
  <si>
    <t>Plafond Sécurité Sociale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</si>
</sst>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164" fontId="0" fillId="0" borderId="0" xfId="0" applyNumberFormat="1"/>
    <xf numFmtId="1" fontId="4" fillId="0" borderId="0" xfId="2" quotePrefix="1" applyNumberFormat="1" applyFont="1" applyProtection="1">
      <protection hidden="1"/>
    </xf>
    <xf numFmtId="164" fontId="15" fillId="4" borderId="0" xfId="2" applyNumberFormat="1" applyFont="1" applyFill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8"/>
  <sheetViews>
    <sheetView tabSelected="1" zoomScale="115" zoomScaleNormal="115" workbookViewId="0">
      <selection activeCell="G31" sqref="G31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35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7"/>
      <c r="G2" s="37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9" t="s">
        <v>22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21</v>
      </c>
      <c r="I6" s="3"/>
    </row>
    <row r="7" spans="1:9" x14ac:dyDescent="0.25">
      <c r="A7" s="3"/>
      <c r="B7" s="3"/>
      <c r="C7" s="3"/>
      <c r="D7" s="3"/>
      <c r="E7" s="3"/>
      <c r="F7" s="36"/>
      <c r="G7" s="14">
        <f>IF((G6=12),46368,46368*G6/12)</f>
        <v>46368</v>
      </c>
      <c r="H7" s="3" t="s">
        <v>23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40" t="s">
        <v>20</v>
      </c>
      <c r="B9" s="40"/>
      <c r="C9" s="40"/>
      <c r="D9" s="40"/>
      <c r="E9" s="41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42" t="s">
        <v>16</v>
      </c>
      <c r="B10" s="42"/>
      <c r="C10" s="42"/>
      <c r="D10" s="42"/>
      <c r="E10" s="43"/>
      <c r="F10" s="16">
        <v>0</v>
      </c>
      <c r="G10" s="13">
        <f>+G7</f>
        <v>46368</v>
      </c>
      <c r="H10" s="5" t="s">
        <v>3</v>
      </c>
      <c r="I10" s="13">
        <f>+G10*7%</f>
        <v>3245.76</v>
      </c>
    </row>
    <row r="11" spans="1:9" x14ac:dyDescent="0.25">
      <c r="A11" s="42" t="s">
        <v>4</v>
      </c>
      <c r="B11" s="42"/>
      <c r="C11" s="42"/>
      <c r="D11" s="42"/>
      <c r="E11" s="43"/>
      <c r="F11" s="16">
        <v>0</v>
      </c>
      <c r="G11" s="13">
        <f>+G10*8</f>
        <v>370944</v>
      </c>
      <c r="H11" s="4" t="s">
        <v>5</v>
      </c>
      <c r="I11" s="13">
        <f>+G11*3%</f>
        <v>11128.32</v>
      </c>
    </row>
    <row r="12" spans="1:9" x14ac:dyDescent="0.25">
      <c r="A12" s="44" t="s">
        <v>6</v>
      </c>
      <c r="B12" s="44"/>
      <c r="C12" s="44"/>
      <c r="D12" s="44"/>
      <c r="E12" s="45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42" t="s">
        <v>8</v>
      </c>
      <c r="B17" s="42"/>
      <c r="C17" s="42"/>
      <c r="D17" s="43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42" t="s">
        <v>9</v>
      </c>
      <c r="B18" s="42"/>
      <c r="C18" s="42"/>
      <c r="D18" s="43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42" t="s">
        <v>10</v>
      </c>
      <c r="B19" s="42"/>
      <c r="C19" s="42"/>
      <c r="D19" s="43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6" t="s">
        <v>2</v>
      </c>
      <c r="B20" s="46"/>
      <c r="C20" s="46"/>
      <c r="D20" s="47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8" t="s">
        <v>11</v>
      </c>
      <c r="B21" s="48"/>
      <c r="C21" s="48"/>
      <c r="D21" s="48"/>
      <c r="E21" s="19">
        <f>IF(G9&gt;G11,+G11*1.875%,IF(G9&gt;1.3333*G10,G9*1.875%,G10*2.5%))</f>
        <v>1159.2</v>
      </c>
      <c r="F21" s="20">
        <f>IF(G9&gt;=G11,G11*3%,IF(G9&gt;199442*G6/12,G11*3%,IF(G9&lt;=0,G10*7%,(G10*7%+G9*3.75%))))</f>
        <v>3245.76</v>
      </c>
      <c r="G21" s="20">
        <f>IF(G9&gt;G11,G11*10%+(G11-G10)*15%,IF(G9&gt;G10,G9*10%+(G9-G10)*15%,G10*10%))</f>
        <v>4636.8</v>
      </c>
      <c r="H21" s="20">
        <f>E21+F21+G21</f>
        <v>9041.76</v>
      </c>
      <c r="I21" s="8"/>
    </row>
    <row r="22" spans="1:9" x14ac:dyDescent="0.25">
      <c r="A22" s="12"/>
      <c r="B22" s="38" t="s">
        <v>12</v>
      </c>
      <c r="C22" s="38"/>
      <c r="D22" s="38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  <row r="28" spans="1:9" x14ac:dyDescent="0.25">
      <c r="A28" s="33"/>
      <c r="B28" s="33"/>
      <c r="C28" s="33"/>
      <c r="D28" s="33"/>
      <c r="I28" s="34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2024-03-04T12:52:11Z</cp:lastPrinted>
  <dcterms:created xsi:type="dcterms:W3CDTF">2013-12-18T13:18:14Z</dcterms:created>
  <dcterms:modified xsi:type="dcterms:W3CDTF">2024-03-04T12:59:38Z</dcterms:modified>
</cp:coreProperties>
</file>