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231" codeName="{E757BCB4-07E6-AE0B-56E0-F0EEF7A6E26C}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Claire\DOSSIER PREPARATOIRE ECCV2\"/>
    </mc:Choice>
  </mc:AlternateContent>
  <xr:revisionPtr revIDLastSave="0" documentId="13_ncr:1_{87C0F58C-AA01-4242-B72F-A94199C5073D}" xr6:coauthVersionLast="47" xr6:coauthVersionMax="47" xr10:uidLastSave="{00000000-0000-0000-0000-000000000000}"/>
  <bookViews>
    <workbookView xWindow="-120" yWindow="-120" windowWidth="29040" windowHeight="17520" xr2:uid="{00000000-000D-0000-FFFF-FFFF00000000}"/>
  </bookViews>
  <sheets>
    <sheet name="2023" sheetId="1" r:id="rId1"/>
  </sheets>
  <definedNames>
    <definedName name="reintegrations">#REF!</definedName>
    <definedName name="_xlnm.Print_Area" localSheetId="0">'2023'!$A$1:$I$26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7" i="1" l="1"/>
  <c r="G10" i="1" l="1"/>
  <c r="G20" i="1" l="1"/>
  <c r="F20" i="1"/>
  <c r="E20" i="1"/>
  <c r="H17" i="1" l="1"/>
  <c r="F12" i="1"/>
  <c r="G9" i="1" s="1"/>
  <c r="I9" i="1" l="1"/>
  <c r="I10" i="1"/>
  <c r="G11" i="1"/>
  <c r="E21" i="1" s="1"/>
  <c r="F21" i="1" l="1"/>
  <c r="F22" i="1" s="1"/>
  <c r="I11" i="1"/>
  <c r="G21" i="1"/>
  <c r="G22" i="1" s="1"/>
  <c r="E22" i="1"/>
  <c r="H21" i="1" l="1"/>
  <c r="F23" i="1"/>
  <c r="G23" i="1" s="1"/>
</calcChain>
</file>

<file path=xl/sharedStrings.xml><?xml version="1.0" encoding="utf-8"?>
<sst xmlns="http://schemas.openxmlformats.org/spreadsheetml/2006/main" count="24" uniqueCount="24">
  <si>
    <t>Adhérent :</t>
  </si>
  <si>
    <t xml:space="preserve">Bénéfice définitif x 3,75% </t>
  </si>
  <si>
    <t>Charges sociales facultatives</t>
  </si>
  <si>
    <t>Plafond annuel de la Sécurité sociale :  CSF *7%</t>
  </si>
  <si>
    <t>Divers à déduire, éxonération sur le bénéfice ZFU</t>
  </si>
  <si>
    <t xml:space="preserve">8 x Plafond annuel de la Sécurité sociale : </t>
  </si>
  <si>
    <t>Base à prendre en compte pour le plafond de déductibilité</t>
  </si>
  <si>
    <t>TOTAL</t>
  </si>
  <si>
    <t>Contrat Madelin de l'exploitant</t>
  </si>
  <si>
    <t>Contrat Madelin du conjoint collaborateur</t>
  </si>
  <si>
    <t>Rachat de cotisations facultatives</t>
  </si>
  <si>
    <t>Plancher/Plafond de déduction</t>
  </si>
  <si>
    <t>Réintégrations à effectuer</t>
  </si>
  <si>
    <t>*</t>
  </si>
  <si>
    <t>Limite réduite des sommes éventuellement versées au titre du PERCO</t>
  </si>
  <si>
    <t>Exercice clos au :</t>
  </si>
  <si>
    <t>Montant des cotisations facultatives</t>
  </si>
  <si>
    <t>Perte d'emploi</t>
  </si>
  <si>
    <t>Prévoyance et Santé</t>
  </si>
  <si>
    <t>Retraite</t>
  </si>
  <si>
    <t>Bénéfice ou déficit 2023</t>
  </si>
  <si>
    <t>Plafond Sécurité Sociale 2023</t>
  </si>
  <si>
    <t>Loi Madelin - Cotisations de l'exploitant - GRILLE DE CALCUL EXERCICE 2023</t>
  </si>
  <si>
    <t>Nbre de mois de l'exercice (permet de recalculer le plafond de sécurité sociale si exercice inférieur à 12 mois)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</si>
</sst>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€&quot;_-;\-* #,##0.00\ &quot;€&quot;_-;_-* &quot;-&quot;??\ &quot;€&quot;_-;_-@_-"/>
    <numFmt numFmtId="164" formatCode="_-* #,##0\ &quot;€&quot;_-;\-* #,##0\ &quot;€&quot;_-;_-* &quot;-&quot;??\ &quot;€&quot;_-;_-@_-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Times New Roman"/>
      <family val="1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u/>
      <sz val="14"/>
      <name val="Calibri"/>
      <family val="2"/>
      <scheme val="minor"/>
    </font>
    <font>
      <b/>
      <sz val="10"/>
      <color rgb="FFFF33CC"/>
      <name val="Calibri"/>
      <family val="2"/>
      <scheme val="minor"/>
    </font>
    <font>
      <b/>
      <sz val="10"/>
      <color indexed="14"/>
      <name val="Calibri"/>
      <family val="2"/>
      <scheme val="minor"/>
    </font>
    <font>
      <b/>
      <sz val="10"/>
      <color indexed="10"/>
      <name val="Calibri"/>
      <family val="2"/>
      <scheme val="minor"/>
    </font>
    <font>
      <b/>
      <sz val="14"/>
      <color rgb="FFFF0000"/>
      <name val="Calibri"/>
      <family val="2"/>
      <scheme val="minor"/>
    </font>
    <font>
      <sz val="1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 style="thin">
        <color indexed="22"/>
      </right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2" fillId="0" borderId="0"/>
  </cellStyleXfs>
  <cellXfs count="49">
    <xf numFmtId="0" fontId="0" fillId="0" borderId="0" xfId="0"/>
    <xf numFmtId="0" fontId="3" fillId="0" borderId="0" xfId="2" applyFont="1" applyProtection="1">
      <protection hidden="1"/>
    </xf>
    <xf numFmtId="0" fontId="4" fillId="0" borderId="0" xfId="2" applyFont="1" applyAlignment="1" applyProtection="1">
      <alignment horizontal="right"/>
      <protection hidden="1"/>
    </xf>
    <xf numFmtId="0" fontId="3" fillId="0" borderId="0" xfId="2" applyFont="1" applyProtection="1">
      <protection locked="0"/>
    </xf>
    <xf numFmtId="0" fontId="3" fillId="0" borderId="0" xfId="2" quotePrefix="1" applyFont="1" applyAlignment="1" applyProtection="1">
      <alignment horizontal="left"/>
      <protection locked="0"/>
    </xf>
    <xf numFmtId="0" fontId="3" fillId="0" borderId="0" xfId="2" applyFont="1" applyAlignment="1" applyProtection="1">
      <alignment horizontal="left"/>
      <protection locked="0"/>
    </xf>
    <xf numFmtId="0" fontId="4" fillId="0" borderId="0" xfId="2" quotePrefix="1" applyFont="1" applyAlignment="1" applyProtection="1">
      <alignment horizontal="center" vertical="center" wrapText="1"/>
      <protection locked="0"/>
    </xf>
    <xf numFmtId="0" fontId="4" fillId="0" borderId="0" xfId="2" applyFont="1" applyAlignment="1" applyProtection="1">
      <alignment horizontal="center" vertical="center" wrapText="1"/>
      <protection locked="0"/>
    </xf>
    <xf numFmtId="0" fontId="3" fillId="0" borderId="0" xfId="2" applyFont="1" applyAlignment="1" applyProtection="1">
      <alignment horizontal="left" vertical="center"/>
      <protection locked="0"/>
    </xf>
    <xf numFmtId="0" fontId="3" fillId="0" borderId="0" xfId="2" applyFont="1" applyAlignment="1" applyProtection="1">
      <alignment vertical="center"/>
      <protection locked="0"/>
    </xf>
    <xf numFmtId="0" fontId="9" fillId="0" borderId="0" xfId="0" applyFont="1"/>
    <xf numFmtId="0" fontId="10" fillId="0" borderId="0" xfId="2" applyFont="1" applyProtection="1">
      <protection hidden="1"/>
    </xf>
    <xf numFmtId="0" fontId="3" fillId="0" borderId="0" xfId="2" applyFont="1" applyAlignment="1" applyProtection="1">
      <alignment horizontal="right" vertical="center"/>
      <protection locked="0"/>
    </xf>
    <xf numFmtId="164" fontId="3" fillId="0" borderId="0" xfId="2" applyNumberFormat="1" applyFont="1" applyProtection="1">
      <protection locked="0"/>
    </xf>
    <xf numFmtId="164" fontId="3" fillId="2" borderId="0" xfId="2" applyNumberFormat="1" applyFont="1" applyFill="1" applyProtection="1">
      <protection locked="0"/>
    </xf>
    <xf numFmtId="164" fontId="3" fillId="0" borderId="0" xfId="2" applyNumberFormat="1" applyFont="1" applyAlignment="1" applyProtection="1">
      <alignment vertical="center" wrapText="1"/>
      <protection locked="0"/>
    </xf>
    <xf numFmtId="164" fontId="3" fillId="3" borderId="2" xfId="2" applyNumberFormat="1" applyFont="1" applyFill="1" applyBorder="1" applyProtection="1">
      <protection locked="0"/>
    </xf>
    <xf numFmtId="164" fontId="4" fillId="0" borderId="2" xfId="2" applyNumberFormat="1" applyFont="1" applyBorder="1" applyProtection="1">
      <protection locked="0"/>
    </xf>
    <xf numFmtId="164" fontId="4" fillId="0" borderId="2" xfId="1" applyNumberFormat="1" applyFont="1" applyBorder="1" applyProtection="1">
      <protection locked="0"/>
    </xf>
    <xf numFmtId="164" fontId="6" fillId="0" borderId="0" xfId="1" applyNumberFormat="1" applyFont="1" applyAlignment="1" applyProtection="1">
      <alignment vertical="center"/>
      <protection locked="0"/>
    </xf>
    <xf numFmtId="164" fontId="7" fillId="0" borderId="0" xfId="1" applyNumberFormat="1" applyFont="1" applyAlignment="1" applyProtection="1">
      <alignment vertical="center"/>
      <protection locked="0"/>
    </xf>
    <xf numFmtId="164" fontId="8" fillId="0" borderId="0" xfId="2" applyNumberFormat="1" applyFont="1" applyAlignment="1" applyProtection="1">
      <alignment vertical="center"/>
      <protection locked="0"/>
    </xf>
    <xf numFmtId="164" fontId="3" fillId="0" borderId="0" xfId="2" applyNumberFormat="1" applyFont="1" applyAlignment="1" applyProtection="1">
      <alignment vertical="center"/>
      <protection locked="0"/>
    </xf>
    <xf numFmtId="164" fontId="9" fillId="0" borderId="0" xfId="0" applyNumberFormat="1" applyFont="1"/>
    <xf numFmtId="0" fontId="11" fillId="0" borderId="0" xfId="0" applyFont="1"/>
    <xf numFmtId="0" fontId="12" fillId="0" borderId="0" xfId="0" applyFont="1"/>
    <xf numFmtId="164" fontId="9" fillId="0" borderId="0" xfId="0" applyNumberFormat="1" applyFont="1" applyAlignment="1">
      <alignment horizontal="right"/>
    </xf>
    <xf numFmtId="0" fontId="11" fillId="0" borderId="0" xfId="2" applyFont="1" applyProtection="1">
      <protection locked="0"/>
    </xf>
    <xf numFmtId="17" fontId="4" fillId="0" borderId="0" xfId="2" quotePrefix="1" applyNumberFormat="1" applyFont="1" applyProtection="1">
      <protection hidden="1"/>
    </xf>
    <xf numFmtId="14" fontId="4" fillId="0" borderId="0" xfId="2" applyNumberFormat="1" applyFont="1" applyAlignment="1" applyProtection="1">
      <alignment horizontal="left"/>
      <protection hidden="1"/>
    </xf>
    <xf numFmtId="0" fontId="13" fillId="0" borderId="0" xfId="2" applyFont="1" applyProtection="1">
      <protection hidden="1"/>
    </xf>
    <xf numFmtId="0" fontId="4" fillId="0" borderId="0" xfId="2" applyFont="1" applyProtection="1">
      <protection hidden="1"/>
    </xf>
    <xf numFmtId="0" fontId="11" fillId="0" borderId="0" xfId="2" applyFont="1" applyProtection="1">
      <protection hidden="1"/>
    </xf>
    <xf numFmtId="0" fontId="14" fillId="0" borderId="0" xfId="0" applyFont="1"/>
    <xf numFmtId="164" fontId="0" fillId="0" borderId="0" xfId="0" applyNumberFormat="1"/>
    <xf numFmtId="1" fontId="4" fillId="0" borderId="0" xfId="2" quotePrefix="1" applyNumberFormat="1" applyFont="1" applyProtection="1">
      <protection hidden="1"/>
    </xf>
    <xf numFmtId="164" fontId="15" fillId="4" borderId="0" xfId="2" applyNumberFormat="1" applyFont="1" applyFill="1" applyProtection="1">
      <protection locked="0"/>
    </xf>
    <xf numFmtId="0" fontId="4" fillId="0" borderId="0" xfId="2" applyFont="1" applyAlignment="1" applyProtection="1">
      <alignment horizontal="left"/>
      <protection hidden="1"/>
    </xf>
    <xf numFmtId="0" fontId="8" fillId="0" borderId="0" xfId="2" quotePrefix="1" applyFont="1" applyAlignment="1" applyProtection="1">
      <alignment horizontal="right" vertical="center"/>
      <protection locked="0"/>
    </xf>
    <xf numFmtId="0" fontId="5" fillId="0" borderId="0" xfId="2" applyFont="1" applyAlignment="1" applyProtection="1">
      <alignment horizontal="center"/>
      <protection locked="0"/>
    </xf>
    <xf numFmtId="0" fontId="3" fillId="0" borderId="0" xfId="2" quotePrefix="1" applyFont="1" applyAlignment="1" applyProtection="1">
      <alignment horizontal="right"/>
      <protection locked="0"/>
    </xf>
    <xf numFmtId="0" fontId="3" fillId="0" borderId="1" xfId="2" quotePrefix="1" applyFont="1" applyBorder="1" applyAlignment="1" applyProtection="1">
      <alignment horizontal="right"/>
      <protection locked="0"/>
    </xf>
    <xf numFmtId="0" fontId="3" fillId="0" borderId="0" xfId="2" applyFont="1" applyAlignment="1" applyProtection="1">
      <alignment horizontal="right"/>
      <protection locked="0"/>
    </xf>
    <xf numFmtId="0" fontId="3" fillId="0" borderId="1" xfId="2" applyFont="1" applyBorder="1" applyAlignment="1" applyProtection="1">
      <alignment horizontal="right"/>
      <protection locked="0"/>
    </xf>
    <xf numFmtId="0" fontId="4" fillId="0" borderId="0" xfId="2" quotePrefix="1" applyFont="1" applyAlignment="1" applyProtection="1">
      <alignment horizontal="right"/>
      <protection locked="0"/>
    </xf>
    <xf numFmtId="0" fontId="4" fillId="0" borderId="1" xfId="2" quotePrefix="1" applyFont="1" applyBorder="1" applyAlignment="1" applyProtection="1">
      <alignment horizontal="right"/>
      <protection locked="0"/>
    </xf>
    <xf numFmtId="0" fontId="4" fillId="0" borderId="0" xfId="2" applyFont="1" applyAlignment="1" applyProtection="1">
      <alignment horizontal="right"/>
      <protection locked="0"/>
    </xf>
    <xf numFmtId="0" fontId="4" fillId="0" borderId="1" xfId="2" applyFont="1" applyBorder="1" applyAlignment="1" applyProtection="1">
      <alignment horizontal="right"/>
      <protection locked="0"/>
    </xf>
    <xf numFmtId="0" fontId="6" fillId="0" borderId="0" xfId="0" applyFont="1" applyAlignment="1">
      <alignment horizontal="right" vertical="top"/>
    </xf>
  </cellXfs>
  <cellStyles count="3">
    <cellStyle name="Monétaire" xfId="1" builtinId="4"/>
    <cellStyle name="Normal" xfId="0" builtinId="0"/>
    <cellStyle name="Normal_Madelin Disponible 2009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06/relationships/vbaProject" Target="vbaProject.bin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cid:image004.png@01D48D7A.BB5DA4F0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309562</xdr:colOff>
      <xdr:row>22</xdr:row>
      <xdr:rowOff>7937</xdr:rowOff>
    </xdr:from>
    <xdr:to>
      <xdr:col>7</xdr:col>
      <xdr:colOff>1927864</xdr:colOff>
      <xdr:row>24</xdr:row>
      <xdr:rowOff>130174</xdr:rowOff>
    </xdr:to>
    <xdr:sp macro="[0]!RAZ" textlink="">
      <xdr:nvSpPr>
        <xdr:cNvPr id="3" name="ZoneText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 flipH="1">
          <a:off x="5548312" y="4365625"/>
          <a:ext cx="1618302" cy="550862"/>
        </a:xfrm>
        <a:prstGeom prst="rect">
          <a:avLst/>
        </a:prstGeom>
        <a:solidFill>
          <a:schemeClr val="lt1"/>
        </a:solidFill>
        <a:ln w="9525" cmpd="sng">
          <a:solidFill>
            <a:schemeClr val="accent5">
              <a:lumMod val="40000"/>
              <a:lumOff val="6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fr-FR" sz="1100" b="1">
              <a:solidFill>
                <a:schemeClr val="accent5"/>
              </a:solidFill>
            </a:rPr>
            <a:t>Remise</a:t>
          </a:r>
          <a:r>
            <a:rPr lang="fr-FR" sz="1100" b="1" baseline="0">
              <a:solidFill>
                <a:schemeClr val="accent5"/>
              </a:solidFill>
            </a:rPr>
            <a:t> à zéro</a:t>
          </a:r>
          <a:endParaRPr lang="fr-FR" sz="1100" b="1">
            <a:solidFill>
              <a:schemeClr val="accent5"/>
            </a:solidFill>
          </a:endParaRPr>
        </a:p>
      </xdr:txBody>
    </xdr:sp>
    <xdr:clientData fPrintsWithSheet="0"/>
  </xdr:twoCellAnchor>
  <xdr:twoCellAnchor editAs="oneCell">
    <xdr:from>
      <xdr:col>7</xdr:col>
      <xdr:colOff>2451652</xdr:colOff>
      <xdr:row>0</xdr:row>
      <xdr:rowOff>0</xdr:rowOff>
    </xdr:from>
    <xdr:to>
      <xdr:col>9</xdr:col>
      <xdr:colOff>57923</xdr:colOff>
      <xdr:row>4</xdr:row>
      <xdr:rowOff>26477</xdr:rowOff>
    </xdr:to>
    <xdr:pic>
      <xdr:nvPicPr>
        <xdr:cNvPr id="4" name="Image 3" descr="http://srv74000s2/Cegid/HtmlEditor/lib/CGA/pics/Defaut/logo2019-1.png">
          <a:extLst>
            <a:ext uri="{FF2B5EF4-FFF2-40B4-BE49-F238E27FC236}">
              <a16:creationId xmlns:a16="http://schemas.microsoft.com/office/drawing/2014/main" id="{F4BCFD09-9828-49F8-BB9D-C1697B16CF65}"/>
            </a:ext>
          </a:extLst>
        </xdr:cNvPr>
        <xdr:cNvPicPr/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94543" y="0"/>
          <a:ext cx="969010" cy="8464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1">
    <pageSetUpPr fitToPage="1"/>
  </sheetPr>
  <dimension ref="A1:I28"/>
  <sheetViews>
    <sheetView tabSelected="1" zoomScale="115" zoomScaleNormal="115" workbookViewId="0">
      <selection activeCell="G7" sqref="G7"/>
    </sheetView>
  </sheetViews>
  <sheetFormatPr baseColWidth="10" defaultColWidth="11.42578125" defaultRowHeight="15" x14ac:dyDescent="0.25"/>
  <cols>
    <col min="1" max="1" width="3.7109375" customWidth="1"/>
    <col min="2" max="2" width="7.7109375" customWidth="1"/>
    <col min="5" max="6" width="14.7109375" customWidth="1"/>
    <col min="7" max="7" width="15" customWidth="1"/>
    <col min="8" max="8" width="39" bestFit="1" customWidth="1"/>
  </cols>
  <sheetData>
    <row r="1" spans="1:9" x14ac:dyDescent="0.25">
      <c r="A1" s="1"/>
      <c r="B1" s="1"/>
      <c r="C1" s="1"/>
      <c r="D1" s="2" t="s">
        <v>0</v>
      </c>
      <c r="E1" s="28"/>
      <c r="F1" s="35"/>
      <c r="G1" s="28"/>
      <c r="H1" s="1"/>
      <c r="I1" s="1"/>
    </row>
    <row r="2" spans="1:9" x14ac:dyDescent="0.25">
      <c r="A2" s="1"/>
      <c r="B2" s="1"/>
      <c r="C2" s="1"/>
      <c r="D2" s="2" t="s">
        <v>15</v>
      </c>
      <c r="E2" s="29"/>
      <c r="F2" s="37"/>
      <c r="G2" s="37"/>
      <c r="H2" s="1"/>
      <c r="I2" s="1"/>
    </row>
    <row r="3" spans="1:9" x14ac:dyDescent="0.25">
      <c r="A3" s="11"/>
      <c r="B3" s="1"/>
      <c r="C3" s="1"/>
      <c r="D3" s="32"/>
      <c r="E3" s="1"/>
      <c r="F3" s="1"/>
      <c r="G3" s="1"/>
      <c r="H3" s="1"/>
      <c r="I3" s="1"/>
    </row>
    <row r="4" spans="1:9" ht="19.5" customHeight="1" x14ac:dyDescent="0.25">
      <c r="A4" s="11"/>
      <c r="B4" s="1"/>
      <c r="C4" s="31"/>
      <c r="D4" s="30"/>
      <c r="E4" s="1"/>
      <c r="F4" s="1"/>
      <c r="G4" s="1"/>
      <c r="H4" s="1"/>
      <c r="I4" s="1"/>
    </row>
    <row r="5" spans="1:9" ht="21" customHeight="1" x14ac:dyDescent="0.3">
      <c r="A5" s="39" t="s">
        <v>22</v>
      </c>
      <c r="B5" s="39"/>
      <c r="C5" s="39"/>
      <c r="D5" s="39"/>
      <c r="E5" s="39"/>
      <c r="F5" s="39"/>
      <c r="G5" s="39"/>
      <c r="H5" s="39"/>
      <c r="I5" s="39"/>
    </row>
    <row r="6" spans="1:9" x14ac:dyDescent="0.25">
      <c r="A6" s="3"/>
      <c r="B6" s="3"/>
      <c r="C6" s="3"/>
      <c r="D6" s="3"/>
      <c r="E6" s="3"/>
      <c r="F6" s="3"/>
      <c r="G6" s="27">
        <v>12</v>
      </c>
      <c r="H6" s="27" t="s">
        <v>23</v>
      </c>
      <c r="I6" s="3"/>
    </row>
    <row r="7" spans="1:9" x14ac:dyDescent="0.25">
      <c r="A7" s="3"/>
      <c r="B7" s="3"/>
      <c r="C7" s="3"/>
      <c r="D7" s="3"/>
      <c r="E7" s="3"/>
      <c r="F7" s="36"/>
      <c r="G7" s="14">
        <f>IF((G6=12),43992,43992*G6/12)</f>
        <v>43992</v>
      </c>
      <c r="H7" s="3" t="s">
        <v>21</v>
      </c>
      <c r="I7" s="3"/>
    </row>
    <row r="8" spans="1:9" x14ac:dyDescent="0.25">
      <c r="A8" s="3"/>
      <c r="B8" s="3"/>
      <c r="C8" s="3"/>
      <c r="D8" s="3"/>
      <c r="E8" s="3"/>
      <c r="F8" s="13"/>
      <c r="G8" s="15"/>
      <c r="H8" s="3"/>
      <c r="I8" s="3"/>
    </row>
    <row r="9" spans="1:9" ht="14.25" customHeight="1" x14ac:dyDescent="0.25">
      <c r="A9" s="40" t="s">
        <v>20</v>
      </c>
      <c r="B9" s="40"/>
      <c r="C9" s="40"/>
      <c r="D9" s="40"/>
      <c r="E9" s="41"/>
      <c r="F9" s="16">
        <v>0</v>
      </c>
      <c r="G9" s="13">
        <f>+F12</f>
        <v>0</v>
      </c>
      <c r="H9" s="4" t="s">
        <v>1</v>
      </c>
      <c r="I9" s="13">
        <f>+G9*3.75%</f>
        <v>0</v>
      </c>
    </row>
    <row r="10" spans="1:9" x14ac:dyDescent="0.25">
      <c r="A10" s="42" t="s">
        <v>16</v>
      </c>
      <c r="B10" s="42"/>
      <c r="C10" s="42"/>
      <c r="D10" s="42"/>
      <c r="E10" s="43"/>
      <c r="F10" s="16">
        <v>0</v>
      </c>
      <c r="G10" s="13">
        <f>+G7</f>
        <v>43992</v>
      </c>
      <c r="H10" s="5" t="s">
        <v>3</v>
      </c>
      <c r="I10" s="13">
        <f>+G10*7%</f>
        <v>3079.4400000000005</v>
      </c>
    </row>
    <row r="11" spans="1:9" x14ac:dyDescent="0.25">
      <c r="A11" s="42" t="s">
        <v>4</v>
      </c>
      <c r="B11" s="42"/>
      <c r="C11" s="42"/>
      <c r="D11" s="42"/>
      <c r="E11" s="43"/>
      <c r="F11" s="16">
        <v>0</v>
      </c>
      <c r="G11" s="13">
        <f>+G10*8</f>
        <v>351936</v>
      </c>
      <c r="H11" s="4" t="s">
        <v>5</v>
      </c>
      <c r="I11" s="13">
        <f>+G11*3%</f>
        <v>10558.08</v>
      </c>
    </row>
    <row r="12" spans="1:9" x14ac:dyDescent="0.25">
      <c r="A12" s="44" t="s">
        <v>6</v>
      </c>
      <c r="B12" s="44"/>
      <c r="C12" s="44"/>
      <c r="D12" s="44"/>
      <c r="E12" s="45"/>
      <c r="F12" s="17">
        <f>+SUM(F9:F11)</f>
        <v>0</v>
      </c>
      <c r="G12" s="13"/>
      <c r="H12" s="3"/>
      <c r="I12" s="3"/>
    </row>
    <row r="13" spans="1:9" x14ac:dyDescent="0.25">
      <c r="A13" s="3"/>
      <c r="B13" s="3"/>
      <c r="C13" s="3"/>
      <c r="D13" s="3"/>
      <c r="E13" s="3"/>
      <c r="F13" s="3"/>
      <c r="G13" s="3"/>
      <c r="H13" s="3"/>
      <c r="I13" s="3"/>
    </row>
    <row r="14" spans="1:9" x14ac:dyDescent="0.25">
      <c r="A14" s="3"/>
      <c r="B14" s="3"/>
      <c r="C14" s="3"/>
      <c r="D14" s="3"/>
      <c r="E14" s="3"/>
      <c r="F14" s="3"/>
      <c r="G14" s="3"/>
      <c r="H14" s="3"/>
      <c r="I14" s="3"/>
    </row>
    <row r="15" spans="1:9" x14ac:dyDescent="0.25">
      <c r="A15" s="3"/>
      <c r="B15" s="3"/>
      <c r="C15" s="3"/>
      <c r="D15" s="3"/>
      <c r="E15" s="3"/>
      <c r="F15" s="3"/>
      <c r="G15" s="3"/>
      <c r="H15" s="3"/>
      <c r="I15" s="3"/>
    </row>
    <row r="16" spans="1:9" ht="25.5" x14ac:dyDescent="0.25">
      <c r="A16" s="3"/>
      <c r="B16" s="3"/>
      <c r="C16" s="3"/>
      <c r="D16" s="3"/>
      <c r="E16" s="6" t="s">
        <v>17</v>
      </c>
      <c r="F16" s="6" t="s">
        <v>18</v>
      </c>
      <c r="G16" s="6" t="s">
        <v>19</v>
      </c>
      <c r="H16" s="7" t="s">
        <v>7</v>
      </c>
      <c r="I16" s="3"/>
    </row>
    <row r="17" spans="1:9" x14ac:dyDescent="0.25">
      <c r="A17" s="42" t="s">
        <v>8</v>
      </c>
      <c r="B17" s="42"/>
      <c r="C17" s="42"/>
      <c r="D17" s="43"/>
      <c r="E17" s="16">
        <v>0</v>
      </c>
      <c r="F17" s="16">
        <v>0</v>
      </c>
      <c r="G17" s="16">
        <v>0</v>
      </c>
      <c r="H17" s="13">
        <f>SUM(E20:G20)-F10</f>
        <v>0</v>
      </c>
      <c r="I17" s="3"/>
    </row>
    <row r="18" spans="1:9" x14ac:dyDescent="0.25">
      <c r="A18" s="42" t="s">
        <v>9</v>
      </c>
      <c r="B18" s="42"/>
      <c r="C18" s="42"/>
      <c r="D18" s="43"/>
      <c r="E18" s="16">
        <v>0</v>
      </c>
      <c r="F18" s="16">
        <v>0</v>
      </c>
      <c r="G18" s="16">
        <v>0</v>
      </c>
      <c r="H18" s="13"/>
      <c r="I18" s="3"/>
    </row>
    <row r="19" spans="1:9" x14ac:dyDescent="0.25">
      <c r="A19" s="42" t="s">
        <v>10</v>
      </c>
      <c r="B19" s="42"/>
      <c r="C19" s="42"/>
      <c r="D19" s="43"/>
      <c r="E19" s="16">
        <v>0</v>
      </c>
      <c r="F19" s="16">
        <v>0</v>
      </c>
      <c r="G19" s="16">
        <v>0</v>
      </c>
      <c r="H19" s="13"/>
      <c r="I19" s="3"/>
    </row>
    <row r="20" spans="1:9" x14ac:dyDescent="0.25">
      <c r="A20" s="46" t="s">
        <v>2</v>
      </c>
      <c r="B20" s="46"/>
      <c r="C20" s="46"/>
      <c r="D20" s="47"/>
      <c r="E20" s="18">
        <f>+SUM(E17:E19)</f>
        <v>0</v>
      </c>
      <c r="F20" s="18">
        <f>+SUM(F17:F19)</f>
        <v>0</v>
      </c>
      <c r="G20" s="18">
        <f>+SUM(G17:G19)</f>
        <v>0</v>
      </c>
      <c r="H20" s="13"/>
      <c r="I20" s="3"/>
    </row>
    <row r="21" spans="1:9" x14ac:dyDescent="0.25">
      <c r="A21" s="48" t="s">
        <v>11</v>
      </c>
      <c r="B21" s="48"/>
      <c r="C21" s="48"/>
      <c r="D21" s="48"/>
      <c r="E21" s="19">
        <f>IF(G9&gt;G11,+G11*1.875%,IF(G9&gt;1.3333*G10,G9*1.875%,G10*2.5%))</f>
        <v>1099.8</v>
      </c>
      <c r="F21" s="20">
        <f>IF(G9&gt;=G11,G11*3%,IF(G9&gt;199442*G6/12,G11*3%,IF(G9&lt;=0,G10*7%,(G10*7%+G9*3.75%))))</f>
        <v>3079.4400000000005</v>
      </c>
      <c r="G21" s="20">
        <f>IF(G9&gt;G11,G11*10%+(G11-G10)*15%,IF(G9&gt;G10,G9*10%+(G9-G10)*15%,G10*10%))</f>
        <v>4399.2</v>
      </c>
      <c r="H21" s="20">
        <f>E21+F21+G21</f>
        <v>8578.44</v>
      </c>
      <c r="I21" s="8"/>
    </row>
    <row r="22" spans="1:9" x14ac:dyDescent="0.25">
      <c r="A22" s="12"/>
      <c r="B22" s="38" t="s">
        <v>12</v>
      </c>
      <c r="C22" s="38"/>
      <c r="D22" s="38"/>
      <c r="E22" s="21">
        <f>IF(E20&gt;E21,E20-E21,0)</f>
        <v>0</v>
      </c>
      <c r="F22" s="21">
        <f>IF(F20&gt;F21,F20-F21,0)</f>
        <v>0</v>
      </c>
      <c r="G22" s="21">
        <f>IF(G20&gt;G21,G20-G21,0)</f>
        <v>0</v>
      </c>
      <c r="H22" s="22"/>
      <c r="I22" s="9"/>
    </row>
    <row r="23" spans="1:9" ht="18.75" x14ac:dyDescent="0.3">
      <c r="E23" s="23"/>
      <c r="F23" s="26">
        <f>E22+F22+G22</f>
        <v>0</v>
      </c>
      <c r="G23" s="10" t="str">
        <f>IF(F23&gt;0,"à réintégrer"," ")</f>
        <v xml:space="preserve"> </v>
      </c>
    </row>
    <row r="24" spans="1:9" x14ac:dyDescent="0.25">
      <c r="B24" s="33"/>
    </row>
    <row r="25" spans="1:9" x14ac:dyDescent="0.25">
      <c r="A25" s="24" t="s">
        <v>13</v>
      </c>
      <c r="B25" s="24" t="s">
        <v>14</v>
      </c>
      <c r="C25" s="24"/>
      <c r="D25" s="24"/>
      <c r="E25" s="24"/>
      <c r="F25" s="24"/>
      <c r="G25" s="24"/>
      <c r="H25" s="25"/>
      <c r="I25" s="25"/>
    </row>
    <row r="28" spans="1:9" x14ac:dyDescent="0.25">
      <c r="A28" s="33"/>
      <c r="B28" s="33"/>
      <c r="C28" s="33"/>
      <c r="D28" s="33"/>
      <c r="I28" s="34"/>
    </row>
  </sheetData>
  <mergeCells count="12">
    <mergeCell ref="F2:G2"/>
    <mergeCell ref="B22:D22"/>
    <mergeCell ref="A5:I5"/>
    <mergeCell ref="A9:E9"/>
    <mergeCell ref="A10:E10"/>
    <mergeCell ref="A11:E11"/>
    <mergeCell ref="A12:E12"/>
    <mergeCell ref="A17:D17"/>
    <mergeCell ref="A18:D18"/>
    <mergeCell ref="A19:D19"/>
    <mergeCell ref="A20:D20"/>
    <mergeCell ref="A21:D21"/>
  </mergeCells>
  <pageMargins left="0.31496062992125984" right="0.31496062992125984" top="0.74803149606299213" bottom="0.74803149606299213" header="0.31496062992125984" footer="0.31496062992125984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2023</vt:lpstr>
      <vt:lpstr>'2023'!Zone_d_impression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Christiane</dc:creator>
  <cp:lastModifiedBy>Claire-Marie</cp:lastModifiedBy>
  <cp:lastPrinted>2024-03-04T12:52:11Z</cp:lastPrinted>
  <dcterms:created xsi:type="dcterms:W3CDTF">2013-12-18T13:18:14Z</dcterms:created>
  <dcterms:modified xsi:type="dcterms:W3CDTF">2024-03-04T12:56:21Z</dcterms:modified>
</cp:coreProperties>
</file>